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periment29.sharepoint.com/sites/general/Repository/2020-1-PT02-KA205-006579 New Media in Youth Work/E+ Platform Results/Documents/"/>
    </mc:Choice>
  </mc:AlternateContent>
  <xr:revisionPtr revIDLastSave="200" documentId="8_{D606C963-71CC-4591-ABA5-E3B7C980C328}" xr6:coauthVersionLast="47" xr6:coauthVersionMax="47" xr10:uidLastSave="{BF2C20FC-5F43-4B5B-92D0-80C2F35D5339}"/>
  <bookViews>
    <workbookView xWindow="-110" yWindow="-110" windowWidth="29020" windowHeight="17500" firstSheet="2" activeTab="2" xr2:uid="{E70F9CF9-2808-4EFA-AA14-FE81D5978065}"/>
  </bookViews>
  <sheets>
    <sheet name="Project Data" sheetId="1" r:id="rId1"/>
    <sheet name="Publication dates" sheetId="2" state="hidden" r:id="rId2"/>
    <sheet name="Calendar" sheetId="3" r:id="rId3"/>
  </sheets>
  <definedNames>
    <definedName name="mobility_end">'Project Data'!$B$6</definedName>
    <definedName name="mobility_start">'Project Data'!$B$5</definedName>
    <definedName name="project_code">'Project Data'!$B$3</definedName>
    <definedName name="project_end">'Project Data'!$B$7</definedName>
    <definedName name="project_name">'Project Data'!$B$2</definedName>
    <definedName name="project_start">'Project Data'!$B$4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3" l="1"/>
  <c r="A4" i="3"/>
  <c r="M4" i="3" s="1"/>
  <c r="A6" i="3"/>
  <c r="A7" i="3" s="1"/>
  <c r="A8" i="3" s="1"/>
  <c r="A9" i="3" s="1"/>
  <c r="A10" i="3" s="1"/>
  <c r="A11" i="3" s="1"/>
  <c r="A23" i="2"/>
  <c r="A22" i="2"/>
  <c r="A20" i="2"/>
  <c r="A19" i="2"/>
  <c r="A21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24" i="2"/>
  <c r="N4" i="3" l="1"/>
  <c r="I4" i="3" s="1"/>
  <c r="B6" i="3"/>
  <c r="K25" i="3" l="1"/>
  <c r="I6" i="3"/>
  <c r="I22" i="3"/>
  <c r="J18" i="3"/>
  <c r="J17" i="3"/>
  <c r="L18" i="3"/>
  <c r="L6" i="3"/>
  <c r="K10" i="3"/>
  <c r="L7" i="3"/>
  <c r="I24" i="3"/>
  <c r="K12" i="3"/>
  <c r="L22" i="3"/>
  <c r="I9" i="3"/>
  <c r="K26" i="3"/>
  <c r="J15" i="3"/>
  <c r="L28" i="3"/>
  <c r="J27" i="3"/>
  <c r="I20" i="3"/>
  <c r="I13" i="3"/>
  <c r="L20" i="3"/>
  <c r="L15" i="3"/>
  <c r="K20" i="3"/>
  <c r="J21" i="3"/>
  <c r="K13" i="3"/>
  <c r="I12" i="3"/>
  <c r="K18" i="3"/>
  <c r="J25" i="3"/>
  <c r="I10" i="3"/>
  <c r="L19" i="3"/>
  <c r="I21" i="3"/>
  <c r="L13" i="3"/>
  <c r="L21" i="3"/>
  <c r="J28" i="3"/>
  <c r="I14" i="3"/>
  <c r="L11" i="3"/>
  <c r="I25" i="3"/>
  <c r="K9" i="3"/>
  <c r="J26" i="3"/>
  <c r="L23" i="3"/>
  <c r="J8" i="3"/>
  <c r="J14" i="3"/>
  <c r="I26" i="3"/>
  <c r="L24" i="3"/>
  <c r="K21" i="3"/>
  <c r="I15" i="3"/>
  <c r="I19" i="3"/>
  <c r="I23" i="3"/>
  <c r="J12" i="3"/>
  <c r="L10" i="3"/>
  <c r="K14" i="3"/>
  <c r="J10" i="3"/>
  <c r="J11" i="3"/>
  <c r="J19" i="3"/>
  <c r="I11" i="3"/>
  <c r="K8" i="3"/>
  <c r="I27" i="3"/>
  <c r="J6" i="3"/>
  <c r="I18" i="3"/>
  <c r="K7" i="3"/>
  <c r="I17" i="3"/>
  <c r="J16" i="3"/>
  <c r="L8" i="3"/>
  <c r="L26" i="3"/>
  <c r="K19" i="3"/>
  <c r="K23" i="3"/>
  <c r="K27" i="3"/>
  <c r="I8" i="3"/>
  <c r="K17" i="3"/>
  <c r="K28" i="3"/>
  <c r="I28" i="3"/>
  <c r="L17" i="3"/>
  <c r="L27" i="3"/>
  <c r="K11" i="3"/>
  <c r="K6" i="3"/>
  <c r="J20" i="3"/>
  <c r="L12" i="3"/>
  <c r="J9" i="3"/>
  <c r="J7" i="3"/>
  <c r="K16" i="3"/>
  <c r="J13" i="3"/>
  <c r="J23" i="3"/>
  <c r="I16" i="3"/>
  <c r="L25" i="3"/>
  <c r="K24" i="3"/>
  <c r="K22" i="3"/>
  <c r="J22" i="3"/>
  <c r="L14" i="3"/>
  <c r="K15" i="3"/>
  <c r="L9" i="3"/>
  <c r="J24" i="3"/>
  <c r="L16" i="3"/>
  <c r="I7" i="3"/>
  <c r="C6" i="3"/>
  <c r="B7" i="3"/>
  <c r="B8" i="3" s="1"/>
  <c r="B9" i="3" s="1"/>
  <c r="B10" i="3" s="1"/>
  <c r="B11" i="3" s="1"/>
  <c r="D6" i="3" l="1"/>
  <c r="C7" i="3"/>
  <c r="C8" i="3" s="1"/>
  <c r="C9" i="3" s="1"/>
  <c r="C10" i="3" s="1"/>
  <c r="C11" i="3" s="1"/>
  <c r="E6" i="3" l="1"/>
  <c r="D7" i="3"/>
  <c r="D8" i="3" s="1"/>
  <c r="D9" i="3" s="1"/>
  <c r="D10" i="3" s="1"/>
  <c r="D11" i="3" s="1"/>
  <c r="F6" i="3" l="1"/>
  <c r="E7" i="3"/>
  <c r="E8" i="3" s="1"/>
  <c r="E9" i="3" s="1"/>
  <c r="E10" i="3" s="1"/>
  <c r="E11" i="3" s="1"/>
  <c r="G6" i="3" l="1"/>
  <c r="G7" i="3" s="1"/>
  <c r="G8" i="3" s="1"/>
  <c r="G9" i="3" s="1"/>
  <c r="G10" i="3" s="1"/>
  <c r="G11" i="3" s="1"/>
  <c r="F7" i="3"/>
  <c r="F8" i="3" s="1"/>
  <c r="F9" i="3" s="1"/>
  <c r="F10" i="3" s="1"/>
  <c r="F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tc={0C7D6790-6750-4668-BC96-84AA8EA0F678}</author>
  </authors>
  <commentList>
    <comment ref="B1" authorId="0" shapeId="0" xr:uid="{0C7D6790-6750-4668-BC96-84AA8EA0F678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 dates here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tc={DCE61C5D-906A-46BE-BE4E-8CF1788577BF}</author>
  </authors>
  <commentList>
    <comment ref="B1" authorId="0" shapeId="0" xr:uid="{DCE61C5D-906A-46BE-BE4E-8CF1788577BF}">
      <text>
        <t>[Threaded comment]
Your version of Excel allows you to read this threaded comment; however, any edits to it will get removed if the file is opened in a newer version of Excel. Learn more: https://go.microsoft.com/fwlink/?linkid=870924
Comment:
    Text
Photo+Text
Project Banner
Teaser Video
Newsletter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tc={37CBDFD3-537D-43EB-A924-87DC8450314B}</author>
  </authors>
  <commentList>
    <comment ref="J5" authorId="0" shapeId="0" xr:uid="{37CBDFD3-537D-43EB-A924-87DC8450314B}">
      <text>
        <t>[Threaded comment]
Your version of Excel allows you to read this threaded comment; however, any edits to it will get removed if the file is opened in a newer version of Excel. Learn more: https://go.microsoft.com/fwlink/?linkid=870924
Comment:
    Text
Photo+Text
Project Banner
Teaser Video
Newsletter</t>
      </text>
    </comment>
  </commentList>
</comments>
</file>

<file path=xl/sharedStrings.xml><?xml version="1.0" encoding="utf-8"?>
<sst xmlns="http://schemas.openxmlformats.org/spreadsheetml/2006/main" count="110" uniqueCount="74">
  <si>
    <t>Project Publication Schedule</t>
  </si>
  <si>
    <t>Project Name</t>
  </si>
  <si>
    <t>Unfolding of Languages</t>
  </si>
  <si>
    <t>USE THIS SHEET TO INTRODUCE THE PROJECT DATES
THE FILE WILL THEN CALCULATE ALL THE PUBLICATION DATES ACCORDINGLY</t>
  </si>
  <si>
    <t>Project Code</t>
  </si>
  <si>
    <t>2020-1-HU01-KA105-077820</t>
  </si>
  <si>
    <t>Project Start</t>
  </si>
  <si>
    <t>Mobility Start</t>
  </si>
  <si>
    <t>Mobility End</t>
  </si>
  <si>
    <t>Project End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</si>
  <si>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</si>
  <si>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</si>
  <si>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</si>
  <si>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</si>
  <si>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</si>
  <si>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</si>
  <si>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</si>
  <si>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</si>
  <si>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</si>
  <si>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</si>
  <si>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</si>
  <si>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</si>
  <si>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</t>
  </si>
  <si>
    <t>Type of Post</t>
  </si>
  <si>
    <t>Platform</t>
  </si>
  <si>
    <t>Description</t>
  </si>
  <si>
    <t>Text+Banner</t>
  </si>
  <si>
    <t>FB; DSCD</t>
  </si>
  <si>
    <t>1-Announce your project</t>
  </si>
  <si>
    <t>Promotional Banner+Call to Action</t>
  </si>
  <si>
    <t>FB; IG; DSCD</t>
  </si>
  <si>
    <t>2-Opening of participant selection</t>
  </si>
  <si>
    <t>Photos and text / Teaser Video + Call to action (links)</t>
  </si>
  <si>
    <t>3-Mid-way of participant selection</t>
  </si>
  <si>
    <t>Newsletter/Message + Call to Action (links)</t>
  </si>
  <si>
    <t>Mailing List</t>
  </si>
  <si>
    <t>Photos and Text</t>
  </si>
  <si>
    <t>4-End of participant selection</t>
  </si>
  <si>
    <t>Photos+Text+Story/Reel</t>
  </si>
  <si>
    <t>FB; IG</t>
  </si>
  <si>
    <t>5-Mobility 1</t>
  </si>
  <si>
    <t>Story/Reel</t>
  </si>
  <si>
    <t>5-Mobility 2</t>
  </si>
  <si>
    <t>5-Mobility 3</t>
  </si>
  <si>
    <t>5-Mobility 4</t>
  </si>
  <si>
    <t>5-Mobility 5</t>
  </si>
  <si>
    <t>5-Mobility 6</t>
  </si>
  <si>
    <t>5-Mobility 7</t>
  </si>
  <si>
    <t>5-Mobility 8</t>
  </si>
  <si>
    <t>5-Mobility 9</t>
  </si>
  <si>
    <t>5-Mobility 10</t>
  </si>
  <si>
    <t>Recap Video</t>
  </si>
  <si>
    <t>YT (FB); IG</t>
  </si>
  <si>
    <t>6-Project Video</t>
  </si>
  <si>
    <t>Photos (100)</t>
  </si>
  <si>
    <t>FB</t>
  </si>
  <si>
    <t>7-Project Photo Album</t>
  </si>
  <si>
    <t>Photos/Videos/Stories of mobility</t>
  </si>
  <si>
    <t>9-Throwback 1</t>
  </si>
  <si>
    <t>9-Throwback 2</t>
  </si>
  <si>
    <t>Photos of Events (various posts untill this date)</t>
  </si>
  <si>
    <t>8-Dissemination</t>
  </si>
  <si>
    <t>9-Throwback 3</t>
  </si>
  <si>
    <t>9-Throwback 4</t>
  </si>
  <si>
    <t>Photos+Text</t>
  </si>
  <si>
    <t>10-Project Closure</t>
  </si>
  <si>
    <t>Month</t>
  </si>
  <si>
    <t>Year</t>
  </si>
  <si>
    <t>← CHANGE MONTH HERE</t>
  </si>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</sst>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[$]dd/mm/yyyy;@" x16r2:formatCode16="[$-en-150,1]dd/mm/yyyy;@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2" fillId="0" borderId="0" xfId="0" applyFont="1"/>
    <xf numFmtId="1" fontId="0" fillId="0" borderId="0" xfId="0" applyNumberFormat="1"/>
    <xf numFmtId="166" fontId="0" fillId="0" borderId="0" xfId="0" applyNumberFormat="1"/>
    <xf numFmtId="14" fontId="0" fillId="3" borderId="1" xfId="0" applyNumberFormat="1" applyFill="1" applyBorder="1"/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8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164" fontId="0" fillId="0" borderId="6" xfId="0" applyNumberFormat="1" applyBorder="1" applyAlignment="1">
      <alignment horizontal="left" vertical="top"/>
    </xf>
    <xf numFmtId="164" fontId="0" fillId="0" borderId="7" xfId="0" applyNumberFormat="1" applyBorder="1" applyAlignment="1">
      <alignment horizontal="left" vertical="top"/>
    </xf>
    <xf numFmtId="164" fontId="0" fillId="0" borderId="8" xfId="0" applyNumberFormat="1" applyBorder="1" applyAlignment="1">
      <alignment horizontal="left" vertical="top"/>
    </xf>
    <xf numFmtId="164" fontId="0" fillId="0" borderId="9" xfId="0" applyNumberFormat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13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dd/m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outline="0">
        <top style="thin">
          <color theme="1"/>
        </top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  <fill>
        <patternFill patternType="none">
          <bgColor auto="1"/>
        </patternFill>
      </fill>
    </dxf>
    <dxf>
      <numFmt numFmtId="167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ui Pereira" id="{F5058F81-4E53-4185-8129-6B2B60CD2E49}" userId="S::rui@cje.pt::7f6fb300-3aae-433d-b2ba-e7784c4f875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322B8E-518D-4669-BD4A-DC9A3D6A886B}" name="dates_list" displayName="dates_list" ref="A1:D24" totalsRowShown="0" headerRowDxfId="12">
  <autoFilter ref="A1:D24" xr:uid="{8B322B8E-518D-4669-BD4A-DC9A3D6A886B}"/>
  <sortState xmlns:xlrd2="http://schemas.microsoft.com/office/spreadsheetml/2017/richdata2" ref="A2:D24">
    <sortCondition ref="A1:A24"/>
  </sortState>
  <tableColumns count="4">
    <tableColumn id="1" xr3:uid="{E8558BEF-7C39-48F0-8101-BDE8D406A26A}" name="Date" dataDxfId="11"/>
    <tableColumn id="2" xr3:uid="{9EAFE701-8055-4CB9-B129-870A3145B161}" name="Type of Post"/>
    <tableColumn id="3" xr3:uid="{0C5F7582-1519-45CA-81B4-7A41847D1C83}" name="Platform"/>
    <tableColumn id="4" xr3:uid="{4799D34C-223D-49A0-AE7C-C461DB9C450B}" name="Description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3C7488-31E1-4D15-BE32-96547709E7BE}" name="Table3" displayName="Table3" ref="I5:L28" totalsRowShown="0" headerRowDxfId="7" dataDxfId="6" headerRowBorderDxfId="4" tableBorderDxfId="5">
  <autoFilter ref="I5:L28" xr:uid="{EA3C7488-31E1-4D15-BE32-96547709E7BE}"/>
  <tableColumns count="4">
    <tableColumn id="1" xr3:uid="{208C64EC-1CD5-4CE3-94C3-CC0893AFD7FA}" name="Date" dataDxfId="3">
      <calculatedColumnFormula>IF(AND('Publication dates'!A2&gt;=$M$4,'Publication dates'!A2&lt;=$N$4),'Publication dates'!A2,"")</calculatedColumnFormula>
    </tableColumn>
    <tableColumn id="2" xr3:uid="{518BE2A2-B1BB-4CD5-B199-442C2DF02C04}" name="Type of Post" dataDxfId="2">
      <calculatedColumnFormula>IF(AND('Publication dates'!A2&gt;=$M$4,'Publication dates'!A2&lt;=$N$4),'Publication dates'!B2,"")</calculatedColumnFormula>
    </tableColumn>
    <tableColumn id="3" xr3:uid="{ED63FADD-973A-41E7-BBE9-FDA03FAF1E47}" name="Platform" dataDxfId="1">
      <calculatedColumnFormula>IF(AND('Publication dates'!A2&gt;=$M$4,'Publication dates'!A2&lt;=$N$4),'Publication dates'!C2,"")</calculatedColumnFormula>
    </tableColumn>
    <tableColumn id="4" xr3:uid="{F4002A07-A05B-48AF-9E79-E6F99093C179}" name="Description" dataDxfId="0">
      <calculatedColumnFormula>IF(AND('Publication dates'!A2&gt;=$M$4,'Publication dates'!A2&lt;=$N$4),'Publication dates'!D2,"")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2-06-04T12:36:59.64" personId="{F5058F81-4E53-4185-8129-6B2B60CD2E49}" id="{0C7D6790-6750-4668-BC96-84AA8EA0F678}">
    <text>change dates here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" dT="2022-06-04T12:36:50.15" personId="{F5058F81-4E53-4185-8129-6B2B60CD2E49}" id="{DCE61C5D-906A-46BE-BE4E-8CF1788577BF}">
    <text>Text
Photo+Text
Project Banner
Teaser Video
Newsletter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5" dT="2022-06-04T12:36:50.15" personId="{F5058F81-4E53-4185-8129-6B2B60CD2E49}" id="{37CBDFD3-537D-43EB-A924-87DC8450314B}">
    <text>Text
Photo+Text
Project Banner
Teaser Video
Newsletter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FB5E-CCFA-41F8-B7EA-1B956E3B8FF5}">
  <dimension ref="A1:I29"/>
  <sheetViews>
    <sheetView workbookViewId="0">
      <selection activeCell="G35" sqref="G35"/>
    </sheetView>
  </sheetViews>
  <sheetFormatPr defaultRowHeight="14.45"/>
  <cols>
    <col min="1" max="2" width="24.42578125" bestFit="1" customWidth="1"/>
    <col min="9" max="9" width="10.85546875" customWidth="1"/>
  </cols>
  <sheetData>
    <row r="1" spans="1:9" ht="18.600000000000001">
      <c r="A1" s="7" t="s">
        <v>0</v>
      </c>
      <c r="B1" s="6"/>
    </row>
    <row r="2" spans="1:9">
      <c r="A2" s="2" t="s">
        <v>1</v>
      </c>
      <c r="B2" t="s">
        <v>2</v>
      </c>
      <c r="E2" s="24" t="s">
        <v>3</v>
      </c>
      <c r="F2" s="25"/>
      <c r="G2" s="25"/>
      <c r="H2" s="25"/>
      <c r="I2" s="25"/>
    </row>
    <row r="3" spans="1:9">
      <c r="A3" s="2" t="s">
        <v>4</v>
      </c>
      <c r="B3" s="14" t="s">
        <v>5</v>
      </c>
      <c r="E3" s="24"/>
      <c r="F3" s="25"/>
      <c r="G3" s="25"/>
      <c r="H3" s="25"/>
      <c r="I3" s="25"/>
    </row>
    <row r="4" spans="1:9">
      <c r="A4" s="2" t="s">
        <v>6</v>
      </c>
      <c r="B4" s="1">
        <v>44562</v>
      </c>
      <c r="E4" s="25"/>
      <c r="F4" s="25"/>
      <c r="G4" s="25"/>
      <c r="H4" s="25"/>
      <c r="I4" s="25"/>
    </row>
    <row r="5" spans="1:9">
      <c r="A5" s="2" t="s">
        <v>7</v>
      </c>
      <c r="B5" s="1">
        <v>44713</v>
      </c>
      <c r="E5" s="25"/>
      <c r="F5" s="25"/>
      <c r="G5" s="25"/>
      <c r="H5" s="25"/>
      <c r="I5" s="25"/>
    </row>
    <row r="6" spans="1:9">
      <c r="A6" s="2" t="s">
        <v>8</v>
      </c>
      <c r="B6" s="1">
        <v>44722</v>
      </c>
      <c r="E6" s="25"/>
      <c r="F6" s="25"/>
      <c r="G6" s="25"/>
      <c r="H6" s="25"/>
      <c r="I6" s="25"/>
    </row>
    <row r="7" spans="1:9">
      <c r="A7" s="2" t="s">
        <v>9</v>
      </c>
      <c r="B7" s="1">
        <v>44927</v>
      </c>
      <c r="E7" s="25"/>
      <c r="F7" s="25"/>
      <c r="G7" s="25"/>
      <c r="H7" s="25"/>
      <c r="I7" s="25"/>
    </row>
    <row r="8" spans="1:9">
      <c r="E8" s="25"/>
      <c r="F8" s="25"/>
      <c r="G8" s="25"/>
      <c r="H8" s="25"/>
      <c r="I8" s="25"/>
    </row>
    <row r="9" spans="1:9" ht="14.45" hidden="1" customHeight="1">
      <c r="A9" t="s">
        <v>10</v>
      </c>
      <c r="B9" s="3">
        <v>2022</v>
      </c>
      <c r="E9" s="25"/>
      <c r="F9" s="25"/>
      <c r="G9" s="25"/>
      <c r="H9" s="25"/>
      <c r="I9" s="25"/>
    </row>
    <row r="10" spans="1:9" ht="14.45" hidden="1" customHeight="1">
      <c r="A10" t="s">
        <v>11</v>
      </c>
      <c r="B10" s="3">
        <v>2023</v>
      </c>
      <c r="E10" s="25"/>
      <c r="F10" s="25"/>
      <c r="G10" s="25"/>
      <c r="H10" s="25"/>
      <c r="I10" s="25"/>
    </row>
    <row r="11" spans="1:9" ht="14.45" hidden="1" customHeight="1">
      <c r="A11" t="s">
        <v>12</v>
      </c>
      <c r="B11" s="3">
        <v>2024</v>
      </c>
      <c r="E11" s="25"/>
      <c r="F11" s="25"/>
      <c r="G11" s="25"/>
      <c r="H11" s="25"/>
      <c r="I11" s="25"/>
    </row>
    <row r="12" spans="1:9" ht="14.45" hidden="1" customHeight="1">
      <c r="A12" t="s">
        <v>13</v>
      </c>
      <c r="B12" s="3">
        <v>2025</v>
      </c>
      <c r="E12" s="25"/>
      <c r="F12" s="25"/>
      <c r="G12" s="25"/>
      <c r="H12" s="25"/>
      <c r="I12" s="25"/>
    </row>
    <row r="13" spans="1:9" ht="14.45" hidden="1" customHeight="1">
      <c r="A13" t="s">
        <v>14</v>
      </c>
      <c r="B13" s="3">
        <v>2026</v>
      </c>
      <c r="E13" s="25"/>
      <c r="F13" s="25"/>
      <c r="G13" s="25"/>
      <c r="H13" s="25"/>
      <c r="I13" s="25"/>
    </row>
    <row r="14" spans="1:9" ht="14.45" hidden="1" customHeight="1">
      <c r="A14" t="s">
        <v>15</v>
      </c>
      <c r="B14" s="3">
        <v>2027</v>
      </c>
      <c r="E14" s="25"/>
      <c r="F14" s="25"/>
      <c r="G14" s="25"/>
      <c r="H14" s="25"/>
      <c r="I14" s="25"/>
    </row>
    <row r="15" spans="1:9" ht="14.45" hidden="1" customHeight="1">
      <c r="A15" t="s">
        <v>16</v>
      </c>
      <c r="B15" s="3">
        <v>2028</v>
      </c>
      <c r="E15" s="25"/>
      <c r="F15" s="25"/>
      <c r="G15" s="25"/>
      <c r="H15" s="25"/>
      <c r="I15" s="25"/>
    </row>
    <row r="16" spans="1:9" ht="14.45" hidden="1" customHeight="1">
      <c r="A16" t="s">
        <v>17</v>
      </c>
      <c r="B16" s="3">
        <v>2029</v>
      </c>
      <c r="E16" s="25"/>
      <c r="F16" s="25"/>
      <c r="G16" s="25"/>
      <c r="H16" s="25"/>
      <c r="I16" s="25"/>
    </row>
    <row r="17" spans="1:9" ht="14.45" hidden="1" customHeight="1">
      <c r="A17" t="s">
        <v>18</v>
      </c>
      <c r="B17" s="3">
        <v>2030</v>
      </c>
      <c r="E17" s="25"/>
      <c r="F17" s="25"/>
      <c r="G17" s="25"/>
      <c r="H17" s="25"/>
      <c r="I17" s="25"/>
    </row>
    <row r="18" spans="1:9" ht="14.45" hidden="1" customHeight="1">
      <c r="A18" t="s">
        <v>19</v>
      </c>
      <c r="B18" s="3">
        <v>2031</v>
      </c>
      <c r="E18" s="25"/>
      <c r="F18" s="25"/>
      <c r="G18" s="25"/>
      <c r="H18" s="25"/>
      <c r="I18" s="25"/>
    </row>
    <row r="19" spans="1:9" ht="14.45" hidden="1" customHeight="1">
      <c r="A19" t="s">
        <v>20</v>
      </c>
      <c r="B19" s="3">
        <v>2032</v>
      </c>
      <c r="E19" s="25"/>
      <c r="F19" s="25"/>
      <c r="G19" s="25"/>
      <c r="H19" s="25"/>
      <c r="I19" s="25"/>
    </row>
    <row r="20" spans="1:9" ht="14.45" hidden="1" customHeight="1">
      <c r="A20" t="s">
        <v>21</v>
      </c>
      <c r="B20" s="3">
        <v>2033</v>
      </c>
      <c r="E20" s="25"/>
      <c r="F20" s="25"/>
      <c r="G20" s="25"/>
      <c r="H20" s="25"/>
      <c r="I20" s="25"/>
    </row>
    <row r="21" spans="1:9">
      <c r="E21" s="25"/>
      <c r="F21" s="25"/>
      <c r="G21" s="25"/>
      <c r="H21" s="25"/>
      <c r="I21" s="25"/>
    </row>
    <row r="22" spans="1:9">
      <c r="E22" s="25"/>
      <c r="F22" s="25"/>
      <c r="G22" s="25"/>
      <c r="H22" s="25"/>
      <c r="I22" s="25"/>
    </row>
    <row r="23" spans="1:9">
      <c r="E23" s="25"/>
      <c r="F23" s="25"/>
      <c r="G23" s="25"/>
      <c r="H23" s="25"/>
      <c r="I23" s="25"/>
    </row>
    <row r="24" spans="1:9">
      <c r="E24" s="25"/>
      <c r="F24" s="25"/>
      <c r="G24" s="25"/>
      <c r="H24" s="25"/>
      <c r="I24" s="25"/>
    </row>
    <row r="25" spans="1:9">
      <c r="E25" s="25"/>
      <c r="F25" s="25"/>
      <c r="G25" s="25"/>
      <c r="H25" s="25"/>
      <c r="I25" s="25"/>
    </row>
    <row r="26" spans="1:9">
      <c r="E26" s="25"/>
      <c r="F26" s="25"/>
      <c r="G26" s="25"/>
      <c r="H26" s="25"/>
      <c r="I26" s="25"/>
    </row>
    <row r="27" spans="1:9">
      <c r="E27" s="25"/>
      <c r="F27" s="25"/>
      <c r="G27" s="25"/>
      <c r="H27" s="25"/>
      <c r="I27" s="25"/>
    </row>
    <row r="28" spans="1:9">
      <c r="E28" s="25"/>
      <c r="F28" s="25"/>
      <c r="G28" s="25"/>
      <c r="H28" s="25"/>
      <c r="I28" s="25"/>
    </row>
    <row r="29" spans="1:9">
      <c r="E29" s="25"/>
      <c r="F29" s="25"/>
      <c r="G29" s="25"/>
      <c r="H29" s="25"/>
      <c r="I29" s="25"/>
    </row>
  </sheetData>
  <mergeCells count="1">
    <mergeCell ref="E2:I29"/>
  </mergeCells>
  <phoneticPr fontId="3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F89D-98CB-4D4B-ADEE-16CE0D610C83}">
  <dimension ref="A1:D24"/>
  <sheetViews>
    <sheetView workbookViewId="0">
      <selection activeCell="I34" sqref="I34"/>
    </sheetView>
  </sheetViews>
  <sheetFormatPr defaultRowHeight="14.45"/>
  <cols>
    <col min="1" max="1" width="11.42578125" customWidth="1"/>
    <col min="2" max="2" width="45.140625" bestFit="1" customWidth="1"/>
    <col min="3" max="3" width="12.42578125" customWidth="1"/>
    <col min="4" max="4" width="29.5703125" bestFit="1" customWidth="1"/>
  </cols>
  <sheetData>
    <row r="1" spans="1:4">
      <c r="A1" s="2" t="s">
        <v>22</v>
      </c>
      <c r="B1" s="2" t="s">
        <v>23</v>
      </c>
      <c r="C1" s="2" t="s">
        <v>24</v>
      </c>
      <c r="D1" s="2" t="s">
        <v>25</v>
      </c>
    </row>
    <row r="2" spans="1:4">
      <c r="A2" s="1">
        <f>project_start+30</f>
        <v>44592</v>
      </c>
      <c r="B2" t="s">
        <v>26</v>
      </c>
      <c r="C2" t="s">
        <v>27</v>
      </c>
      <c r="D2" t="s">
        <v>28</v>
      </c>
    </row>
    <row r="3" spans="1:4">
      <c r="A3" s="1">
        <f>mobility_start-60</f>
        <v>44653</v>
      </c>
      <c r="B3" t="s">
        <v>29</v>
      </c>
      <c r="C3" t="s">
        <v>30</v>
      </c>
      <c r="D3" t="s">
        <v>31</v>
      </c>
    </row>
    <row r="4" spans="1:4">
      <c r="A4" s="1">
        <f>mobility_start-40</f>
        <v>44673</v>
      </c>
      <c r="B4" t="s">
        <v>32</v>
      </c>
      <c r="C4" t="s">
        <v>30</v>
      </c>
      <c r="D4" t="s">
        <v>33</v>
      </c>
    </row>
    <row r="5" spans="1:4">
      <c r="A5" s="1">
        <f>mobility_start-40</f>
        <v>44673</v>
      </c>
      <c r="B5" t="s">
        <v>34</v>
      </c>
      <c r="C5" t="s">
        <v>35</v>
      </c>
      <c r="D5" t="s">
        <v>33</v>
      </c>
    </row>
    <row r="6" spans="1:4">
      <c r="A6" s="1">
        <f>mobility_start-15</f>
        <v>44698</v>
      </c>
      <c r="B6" t="s">
        <v>36</v>
      </c>
      <c r="C6" t="s">
        <v>30</v>
      </c>
      <c r="D6" t="s">
        <v>37</v>
      </c>
    </row>
    <row r="7" spans="1:4">
      <c r="A7" s="1">
        <f>mobility_start</f>
        <v>44713</v>
      </c>
      <c r="B7" t="s">
        <v>38</v>
      </c>
      <c r="C7" t="s">
        <v>39</v>
      </c>
      <c r="D7" t="s">
        <v>40</v>
      </c>
    </row>
    <row r="8" spans="1:4">
      <c r="A8" s="1">
        <f>mobility_start+1</f>
        <v>44714</v>
      </c>
      <c r="B8" t="s">
        <v>41</v>
      </c>
      <c r="C8" t="s">
        <v>39</v>
      </c>
      <c r="D8" t="s">
        <v>42</v>
      </c>
    </row>
    <row r="9" spans="1:4">
      <c r="A9" s="1">
        <f>mobility_start+2</f>
        <v>44715</v>
      </c>
      <c r="B9" t="s">
        <v>38</v>
      </c>
      <c r="C9" t="s">
        <v>39</v>
      </c>
      <c r="D9" t="s">
        <v>43</v>
      </c>
    </row>
    <row r="10" spans="1:4">
      <c r="A10" s="1">
        <f>mobility_start+3</f>
        <v>44716</v>
      </c>
      <c r="B10" t="s">
        <v>41</v>
      </c>
      <c r="C10" t="s">
        <v>39</v>
      </c>
      <c r="D10" t="s">
        <v>44</v>
      </c>
    </row>
    <row r="11" spans="1:4">
      <c r="A11" s="1">
        <f>mobility_start+4</f>
        <v>44717</v>
      </c>
      <c r="B11" t="s">
        <v>38</v>
      </c>
      <c r="C11" t="s">
        <v>39</v>
      </c>
      <c r="D11" t="s">
        <v>45</v>
      </c>
    </row>
    <row r="12" spans="1:4">
      <c r="A12" s="1">
        <f>mobility_start+5</f>
        <v>44718</v>
      </c>
      <c r="B12" t="s">
        <v>41</v>
      </c>
      <c r="C12" t="s">
        <v>39</v>
      </c>
      <c r="D12" t="s">
        <v>46</v>
      </c>
    </row>
    <row r="13" spans="1:4">
      <c r="A13" s="1">
        <f>mobility_start+6</f>
        <v>44719</v>
      </c>
      <c r="B13" t="s">
        <v>38</v>
      </c>
      <c r="C13" t="s">
        <v>39</v>
      </c>
      <c r="D13" t="s">
        <v>47</v>
      </c>
    </row>
    <row r="14" spans="1:4">
      <c r="A14" s="1">
        <f>mobility_start+7</f>
        <v>44720</v>
      </c>
      <c r="B14" t="s">
        <v>41</v>
      </c>
      <c r="C14" t="s">
        <v>39</v>
      </c>
      <c r="D14" t="s">
        <v>48</v>
      </c>
    </row>
    <row r="15" spans="1:4">
      <c r="A15" s="1">
        <f>mobility_start+8</f>
        <v>44721</v>
      </c>
      <c r="B15" t="s">
        <v>38</v>
      </c>
      <c r="C15" t="s">
        <v>39</v>
      </c>
      <c r="D15" t="s">
        <v>49</v>
      </c>
    </row>
    <row r="16" spans="1:4">
      <c r="A16" s="1">
        <f>mobility_start+9</f>
        <v>44722</v>
      </c>
      <c r="B16" t="s">
        <v>41</v>
      </c>
      <c r="C16" t="s">
        <v>39</v>
      </c>
      <c r="D16" t="s">
        <v>50</v>
      </c>
    </row>
    <row r="17" spans="1:4">
      <c r="A17" s="1">
        <f>mobility_end</f>
        <v>44722</v>
      </c>
      <c r="B17" t="s">
        <v>51</v>
      </c>
      <c r="C17" t="s">
        <v>52</v>
      </c>
      <c r="D17" t="s">
        <v>53</v>
      </c>
    </row>
    <row r="18" spans="1:4">
      <c r="A18" s="1">
        <f>mobility_end+5</f>
        <v>44727</v>
      </c>
      <c r="B18" t="s">
        <v>54</v>
      </c>
      <c r="C18" t="s">
        <v>55</v>
      </c>
      <c r="D18" t="s">
        <v>56</v>
      </c>
    </row>
    <row r="19" spans="1:4">
      <c r="A19" s="1">
        <f>mobility_end+30</f>
        <v>44752</v>
      </c>
      <c r="B19" t="s">
        <v>57</v>
      </c>
      <c r="C19" t="s">
        <v>39</v>
      </c>
      <c r="D19" t="s">
        <v>58</v>
      </c>
    </row>
    <row r="20" spans="1:4">
      <c r="A20" s="1">
        <f>mobility_end+45</f>
        <v>44767</v>
      </c>
      <c r="B20" t="s">
        <v>57</v>
      </c>
      <c r="C20" t="s">
        <v>39</v>
      </c>
      <c r="D20" t="s">
        <v>59</v>
      </c>
    </row>
    <row r="21" spans="1:4">
      <c r="A21" s="1">
        <f>mobility_end+60</f>
        <v>44782</v>
      </c>
      <c r="B21" t="s">
        <v>60</v>
      </c>
      <c r="C21" t="s">
        <v>39</v>
      </c>
      <c r="D21" t="s">
        <v>61</v>
      </c>
    </row>
    <row r="22" spans="1:4">
      <c r="A22" s="1">
        <f>mobility_end+60</f>
        <v>44782</v>
      </c>
      <c r="B22" t="s">
        <v>57</v>
      </c>
      <c r="C22" t="s">
        <v>39</v>
      </c>
      <c r="D22" t="s">
        <v>62</v>
      </c>
    </row>
    <row r="23" spans="1:4">
      <c r="A23" s="1">
        <f>mobility_end+75</f>
        <v>44797</v>
      </c>
      <c r="B23" t="s">
        <v>57</v>
      </c>
      <c r="C23" t="s">
        <v>39</v>
      </c>
      <c r="D23" t="s">
        <v>63</v>
      </c>
    </row>
    <row r="24" spans="1:4">
      <c r="A24" s="1">
        <f>project_end</f>
        <v>44927</v>
      </c>
      <c r="B24" t="s">
        <v>64</v>
      </c>
      <c r="C24" t="s">
        <v>39</v>
      </c>
      <c r="D24" t="s">
        <v>65</v>
      </c>
    </row>
  </sheetData>
  <phoneticPr fontId="3" type="noConversion"/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3EAF-C7CE-4784-B8D4-3E83DBAFB61B}">
  <dimension ref="A1:R28"/>
  <sheetViews>
    <sheetView tabSelected="1" workbookViewId="0">
      <selection activeCell="A2" sqref="A2"/>
    </sheetView>
  </sheetViews>
  <sheetFormatPr defaultRowHeight="14.45"/>
  <cols>
    <col min="1" max="7" width="7.42578125" customWidth="1"/>
    <col min="9" max="9" width="11.140625" customWidth="1"/>
    <col min="10" max="10" width="45.140625" bestFit="1" customWidth="1"/>
    <col min="11" max="11" width="11.140625" bestFit="1" customWidth="1"/>
    <col min="12" max="12" width="29.5703125" bestFit="1" customWidth="1"/>
    <col min="13" max="13" width="11.7109375" hidden="1" customWidth="1"/>
    <col min="14" max="14" width="10.42578125" hidden="1" customWidth="1"/>
    <col min="15" max="15" width="8.7109375" customWidth="1"/>
  </cols>
  <sheetData>
    <row r="1" spans="1:18" ht="19.5" customHeight="1">
      <c r="A1" s="10" t="s">
        <v>66</v>
      </c>
      <c r="B1" s="10" t="s">
        <v>67</v>
      </c>
      <c r="D1" s="27" t="s">
        <v>68</v>
      </c>
      <c r="E1" s="28"/>
      <c r="F1" s="28"/>
      <c r="G1" s="28"/>
      <c r="I1" s="29" t="str">
        <f>_xlfn.CONCAT("Project"," - ", project_name," - ", project_code)</f>
        <v>Project - Unfolding of Languages - 2020-1-HU01-KA105-077820</v>
      </c>
      <c r="J1" s="29"/>
      <c r="K1" s="29"/>
      <c r="L1" s="29"/>
    </row>
    <row r="2" spans="1:18">
      <c r="A2" s="11" t="s">
        <v>21</v>
      </c>
      <c r="B2" s="12">
        <v>2022</v>
      </c>
      <c r="D2" s="28"/>
      <c r="E2" s="28"/>
      <c r="F2" s="28"/>
      <c r="G2" s="28"/>
      <c r="I2" s="29"/>
      <c r="J2" s="29"/>
      <c r="K2" s="29"/>
      <c r="L2" s="29"/>
    </row>
    <row r="4" spans="1:18" ht="26.1" customHeight="1" thickBot="1">
      <c r="A4" s="26">
        <f>DATEVALUE("1-"&amp;A2&amp;"-"&amp;B2)</f>
        <v>44896</v>
      </c>
      <c r="B4" s="26"/>
      <c r="C4" s="26"/>
      <c r="D4" s="26"/>
      <c r="E4" s="26"/>
      <c r="F4" s="26"/>
      <c r="G4" s="26"/>
      <c r="I4" s="14" t="str">
        <f>_xlfn.CONCAT("Number of Posts this month"," - ",(COUNTIFS(dates_list[Date],"&gt;="&amp;Calendar!M4,dates_list[Date],"&lt;="&amp;N4)))</f>
        <v>Number of Posts this month - 0</v>
      </c>
      <c r="M4" s="4">
        <f>A4</f>
        <v>44896</v>
      </c>
      <c r="N4" s="4">
        <f>EOMONTH(A4,0)</f>
        <v>44926</v>
      </c>
    </row>
    <row r="5" spans="1:18" ht="23.1" customHeight="1">
      <c r="A5" s="15" t="s">
        <v>69</v>
      </c>
      <c r="B5" s="16" t="s">
        <v>70</v>
      </c>
      <c r="C5" s="16" t="s">
        <v>71</v>
      </c>
      <c r="D5" s="16" t="s">
        <v>70</v>
      </c>
      <c r="E5" s="16" t="s">
        <v>72</v>
      </c>
      <c r="F5" s="16" t="s">
        <v>73</v>
      </c>
      <c r="G5" s="17" t="s">
        <v>73</v>
      </c>
      <c r="I5" s="13" t="s">
        <v>22</v>
      </c>
      <c r="J5" s="13" t="s">
        <v>23</v>
      </c>
      <c r="K5" s="13" t="s">
        <v>24</v>
      </c>
      <c r="L5" s="13" t="s">
        <v>25</v>
      </c>
    </row>
    <row r="6" spans="1:18" ht="36.950000000000003" customHeight="1">
      <c r="A6" s="18">
        <f>DATEVALUE("1/"&amp;A2&amp;"/"&amp;B2)-WEEKDAY(DATEVALUE("1/"&amp;A2&amp;"/"&amp;B2),3)</f>
        <v>44893</v>
      </c>
      <c r="B6" s="19">
        <f>A6+1</f>
        <v>44894</v>
      </c>
      <c r="C6" s="19">
        <f t="shared" ref="C6:G6" si="0">B6+1</f>
        <v>44895</v>
      </c>
      <c r="D6" s="19">
        <f t="shared" si="0"/>
        <v>44896</v>
      </c>
      <c r="E6" s="19">
        <f t="shared" si="0"/>
        <v>44897</v>
      </c>
      <c r="F6" s="19">
        <f t="shared" si="0"/>
        <v>44898</v>
      </c>
      <c r="G6" s="20">
        <f t="shared" si="0"/>
        <v>44899</v>
      </c>
      <c r="I6" s="5" t="str">
        <f>IF(AND('Publication dates'!A2&gt;=$M$4,'Publication dates'!A2&lt;=$N$4),'Publication dates'!A2,"")</f>
        <v/>
      </c>
      <c r="J6" s="5" t="str">
        <f>IF(AND('Publication dates'!A2&gt;=$M$4,'Publication dates'!A2&lt;=$N$4),'Publication dates'!B2,"")</f>
        <v/>
      </c>
      <c r="K6" s="5" t="str">
        <f>IF(AND('Publication dates'!A2&gt;=$M$4,'Publication dates'!A2&lt;=$N$4),'Publication dates'!C2,"")</f>
        <v/>
      </c>
      <c r="L6" s="5" t="str">
        <f>IF(AND('Publication dates'!A2&gt;=$M$4,'Publication dates'!A2&lt;=$N$4),'Publication dates'!D2,"")</f>
        <v/>
      </c>
    </row>
    <row r="7" spans="1:18" ht="36.950000000000003" customHeight="1">
      <c r="A7" s="18">
        <f>A6+7</f>
        <v>44900</v>
      </c>
      <c r="B7" s="19">
        <f t="shared" ref="B7:G7" si="1">B6+7</f>
        <v>44901</v>
      </c>
      <c r="C7" s="19">
        <f t="shared" si="1"/>
        <v>44902</v>
      </c>
      <c r="D7" s="19">
        <f t="shared" si="1"/>
        <v>44903</v>
      </c>
      <c r="E7" s="19">
        <f t="shared" si="1"/>
        <v>44904</v>
      </c>
      <c r="F7" s="19">
        <f t="shared" si="1"/>
        <v>44905</v>
      </c>
      <c r="G7" s="20">
        <f t="shared" si="1"/>
        <v>44906</v>
      </c>
      <c r="I7" s="5" t="str">
        <f>IF(AND('Publication dates'!A3&gt;=$M$4,'Publication dates'!A3&lt;=$N$4),'Publication dates'!A3,"")</f>
        <v/>
      </c>
      <c r="J7" s="5" t="str">
        <f>IF(AND('Publication dates'!A3&gt;=$M$4,'Publication dates'!A3&lt;=$N$4),'Publication dates'!B3,"")</f>
        <v/>
      </c>
      <c r="K7" s="5" t="str">
        <f>IF(AND('Publication dates'!A3&gt;=$M$4,'Publication dates'!A3&lt;=$N$4),'Publication dates'!C3,"")</f>
        <v/>
      </c>
      <c r="L7" s="5" t="str">
        <f>IF(AND('Publication dates'!A3&gt;=$M$4,'Publication dates'!A3&lt;=$N$4),'Publication dates'!D3,"")</f>
        <v/>
      </c>
      <c r="R7" s="9"/>
    </row>
    <row r="8" spans="1:18" ht="36.950000000000003" customHeight="1">
      <c r="A8" s="18">
        <f t="shared" ref="A8:A11" si="2">A7+7</f>
        <v>44907</v>
      </c>
      <c r="B8" s="19">
        <f t="shared" ref="B8:B11" si="3">B7+7</f>
        <v>44908</v>
      </c>
      <c r="C8" s="19">
        <f t="shared" ref="C8:C11" si="4">C7+7</f>
        <v>44909</v>
      </c>
      <c r="D8" s="19">
        <f t="shared" ref="D8:D11" si="5">D7+7</f>
        <v>44910</v>
      </c>
      <c r="E8" s="19">
        <f t="shared" ref="E8:E11" si="6">E7+7</f>
        <v>44911</v>
      </c>
      <c r="F8" s="19">
        <f t="shared" ref="F8:F11" si="7">F7+7</f>
        <v>44912</v>
      </c>
      <c r="G8" s="20">
        <f t="shared" ref="G8:G11" si="8">G7+7</f>
        <v>44913</v>
      </c>
      <c r="I8" s="5" t="str">
        <f>IF(AND('Publication dates'!A4&gt;=$M$4,'Publication dates'!A4&lt;=$N$4),'Publication dates'!A4,"")</f>
        <v/>
      </c>
      <c r="J8" s="5" t="str">
        <f>IF(AND('Publication dates'!A4&gt;=$M$4,'Publication dates'!A4&lt;=$N$4),'Publication dates'!B4,"")</f>
        <v/>
      </c>
      <c r="K8" s="5" t="str">
        <f>IF(AND('Publication dates'!A4&gt;=$M$4,'Publication dates'!A4&lt;=$N$4),'Publication dates'!C4,"")</f>
        <v/>
      </c>
      <c r="L8" s="5" t="str">
        <f>IF(AND('Publication dates'!A4&gt;=$M$4,'Publication dates'!A4&lt;=$N$4),'Publication dates'!D4,"")</f>
        <v/>
      </c>
    </row>
    <row r="9" spans="1:18" ht="36.950000000000003" customHeight="1">
      <c r="A9" s="18">
        <f t="shared" si="2"/>
        <v>44914</v>
      </c>
      <c r="B9" s="19">
        <f t="shared" si="3"/>
        <v>44915</v>
      </c>
      <c r="C9" s="19">
        <f t="shared" si="4"/>
        <v>44916</v>
      </c>
      <c r="D9" s="19">
        <f t="shared" si="5"/>
        <v>44917</v>
      </c>
      <c r="E9" s="19">
        <f t="shared" si="6"/>
        <v>44918</v>
      </c>
      <c r="F9" s="19">
        <f t="shared" si="7"/>
        <v>44919</v>
      </c>
      <c r="G9" s="20">
        <f t="shared" si="8"/>
        <v>44920</v>
      </c>
      <c r="I9" s="5" t="str">
        <f>IF(AND('Publication dates'!A5&gt;=$M$4,'Publication dates'!A5&lt;=$N$4),'Publication dates'!A5,"")</f>
        <v/>
      </c>
      <c r="J9" s="5" t="str">
        <f>IF(AND('Publication dates'!A5&gt;=$M$4,'Publication dates'!A5&lt;=$N$4),'Publication dates'!B5,"")</f>
        <v/>
      </c>
      <c r="K9" s="5" t="str">
        <f>IF(AND('Publication dates'!A5&gt;=$M$4,'Publication dates'!A5&lt;=$N$4),'Publication dates'!C5,"")</f>
        <v/>
      </c>
      <c r="L9" s="5" t="str">
        <f>IF(AND('Publication dates'!A5&gt;=$M$4,'Publication dates'!A5&lt;=$N$4),'Publication dates'!D5,"")</f>
        <v/>
      </c>
    </row>
    <row r="10" spans="1:18" ht="36.950000000000003" customHeight="1">
      <c r="A10" s="18">
        <f t="shared" si="2"/>
        <v>44921</v>
      </c>
      <c r="B10" s="19">
        <f t="shared" si="3"/>
        <v>44922</v>
      </c>
      <c r="C10" s="19">
        <f t="shared" si="4"/>
        <v>44923</v>
      </c>
      <c r="D10" s="19">
        <f t="shared" si="5"/>
        <v>44924</v>
      </c>
      <c r="E10" s="19">
        <f t="shared" si="6"/>
        <v>44925</v>
      </c>
      <c r="F10" s="19">
        <f t="shared" si="7"/>
        <v>44926</v>
      </c>
      <c r="G10" s="20">
        <f t="shared" si="8"/>
        <v>44927</v>
      </c>
      <c r="I10" s="5" t="str">
        <f>IF(AND('Publication dates'!A6&gt;=$M$4,'Publication dates'!A6&lt;=$N$4),'Publication dates'!A6,"")</f>
        <v/>
      </c>
      <c r="J10" s="5" t="str">
        <f>IF(AND('Publication dates'!A6&gt;=$M$4,'Publication dates'!A6&lt;=$N$4),'Publication dates'!B6,"")</f>
        <v/>
      </c>
      <c r="K10" s="5" t="str">
        <f>IF(AND('Publication dates'!A6&gt;=$M$4,'Publication dates'!A6&lt;=$N$4),'Publication dates'!C6,"")</f>
        <v/>
      </c>
      <c r="L10" s="5" t="str">
        <f>IF(AND('Publication dates'!A6&gt;=$M$4,'Publication dates'!A6&lt;=$N$4),'Publication dates'!D6,"")</f>
        <v/>
      </c>
    </row>
    <row r="11" spans="1:18" ht="36.950000000000003" customHeight="1" thickBot="1">
      <c r="A11" s="21">
        <f t="shared" si="2"/>
        <v>44928</v>
      </c>
      <c r="B11" s="22">
        <f t="shared" si="3"/>
        <v>44929</v>
      </c>
      <c r="C11" s="22">
        <f t="shared" si="4"/>
        <v>44930</v>
      </c>
      <c r="D11" s="22">
        <f t="shared" si="5"/>
        <v>44931</v>
      </c>
      <c r="E11" s="22">
        <f t="shared" si="6"/>
        <v>44932</v>
      </c>
      <c r="F11" s="22">
        <f t="shared" si="7"/>
        <v>44933</v>
      </c>
      <c r="G11" s="23">
        <f t="shared" si="8"/>
        <v>44934</v>
      </c>
      <c r="I11" s="5" t="str">
        <f>IF(AND('Publication dates'!A7&gt;=$M$4,'Publication dates'!A7&lt;=$N$4),'Publication dates'!A7,"")</f>
        <v/>
      </c>
      <c r="J11" s="5" t="str">
        <f>IF(AND('Publication dates'!A7&gt;=$M$4,'Publication dates'!A7&lt;=$N$4),'Publication dates'!B7,"")</f>
        <v/>
      </c>
      <c r="K11" s="5" t="str">
        <f>IF(AND('Publication dates'!A7&gt;=$M$4,'Publication dates'!A7&lt;=$N$4),'Publication dates'!C7,"")</f>
        <v/>
      </c>
      <c r="L11" s="5" t="str">
        <f>IF(AND('Publication dates'!A7&gt;=$M$4,'Publication dates'!A7&lt;=$N$4),'Publication dates'!D7,"")</f>
        <v/>
      </c>
    </row>
    <row r="12" spans="1:18" ht="30" customHeight="1">
      <c r="A12" s="8"/>
      <c r="I12" s="5" t="str">
        <f>IF(AND('Publication dates'!A8&gt;=$M$4,'Publication dates'!A8&lt;=$N$4),'Publication dates'!A8,"")</f>
        <v/>
      </c>
      <c r="J12" s="5" t="str">
        <f>IF(AND('Publication dates'!A8&gt;=$M$4,'Publication dates'!A8&lt;=$N$4),'Publication dates'!B8,"")</f>
        <v/>
      </c>
      <c r="K12" s="5" t="str">
        <f>IF(AND('Publication dates'!A8&gt;=$M$4,'Publication dates'!A8&lt;=$N$4),'Publication dates'!C8,"")</f>
        <v/>
      </c>
      <c r="L12" s="5" t="str">
        <f>IF(AND('Publication dates'!A8&gt;=$M$4,'Publication dates'!A8&lt;=$N$4),'Publication dates'!D8,"")</f>
        <v/>
      </c>
    </row>
    <row r="13" spans="1:18" ht="30" customHeight="1">
      <c r="I13" s="5" t="str">
        <f>IF(AND('Publication dates'!A9&gt;=$M$4,'Publication dates'!A9&lt;=$N$4),'Publication dates'!A9,"")</f>
        <v/>
      </c>
      <c r="J13" s="5" t="str">
        <f>IF(AND('Publication dates'!A9&gt;=$M$4,'Publication dates'!A9&lt;=$N$4),'Publication dates'!B9,"")</f>
        <v/>
      </c>
      <c r="K13" s="5" t="str">
        <f>IF(AND('Publication dates'!A9&gt;=$M$4,'Publication dates'!A9&lt;=$N$4),'Publication dates'!C9,"")</f>
        <v/>
      </c>
      <c r="L13" s="5" t="str">
        <f>IF(AND('Publication dates'!A9&gt;=$M$4,'Publication dates'!A9&lt;=$N$4),'Publication dates'!D9,"")</f>
        <v/>
      </c>
    </row>
    <row r="14" spans="1:18" ht="30" customHeight="1">
      <c r="I14" s="5" t="str">
        <f>IF(AND('Publication dates'!A10&gt;=$M$4,'Publication dates'!A10&lt;=$N$4),'Publication dates'!A10,"")</f>
        <v/>
      </c>
      <c r="J14" s="5" t="str">
        <f>IF(AND('Publication dates'!A10&gt;=$M$4,'Publication dates'!A10&lt;=$N$4),'Publication dates'!B10,"")</f>
        <v/>
      </c>
      <c r="K14" s="5" t="str">
        <f>IF(AND('Publication dates'!A10&gt;=$M$4,'Publication dates'!A10&lt;=$N$4),'Publication dates'!C10,"")</f>
        <v/>
      </c>
      <c r="L14" s="5" t="str">
        <f>IF(AND('Publication dates'!A10&gt;=$M$4,'Publication dates'!A10&lt;=$N$4),'Publication dates'!D10,"")</f>
        <v/>
      </c>
    </row>
    <row r="15" spans="1:18" ht="30" customHeight="1">
      <c r="I15" s="5" t="str">
        <f>IF(AND('Publication dates'!A11&gt;=$M$4,'Publication dates'!A11&lt;=$N$4),'Publication dates'!A11,"")</f>
        <v/>
      </c>
      <c r="J15" s="5" t="str">
        <f>IF(AND('Publication dates'!A11&gt;=$M$4,'Publication dates'!A11&lt;=$N$4),'Publication dates'!B11,"")</f>
        <v/>
      </c>
      <c r="K15" s="5" t="str">
        <f>IF(AND('Publication dates'!A11&gt;=$M$4,'Publication dates'!A11&lt;=$N$4),'Publication dates'!C11,"")</f>
        <v/>
      </c>
      <c r="L15" s="5" t="str">
        <f>IF(AND('Publication dates'!A11&gt;=$M$4,'Publication dates'!A11&lt;=$N$4),'Publication dates'!D11,"")</f>
        <v/>
      </c>
    </row>
    <row r="16" spans="1:18" ht="30" customHeight="1">
      <c r="I16" s="5" t="str">
        <f>IF(AND('Publication dates'!A12&gt;=$M$4,'Publication dates'!A12&lt;=$N$4),'Publication dates'!A12,"")</f>
        <v/>
      </c>
      <c r="J16" s="5" t="str">
        <f>IF(AND('Publication dates'!A12&gt;=$M$4,'Publication dates'!A12&lt;=$N$4),'Publication dates'!B12,"")</f>
        <v/>
      </c>
      <c r="K16" s="5" t="str">
        <f>IF(AND('Publication dates'!A12&gt;=$M$4,'Publication dates'!A12&lt;=$N$4),'Publication dates'!C12,"")</f>
        <v/>
      </c>
      <c r="L16" s="5" t="str">
        <f>IF(AND('Publication dates'!A12&gt;=$M$4,'Publication dates'!A12&lt;=$N$4),'Publication dates'!D12,"")</f>
        <v/>
      </c>
    </row>
    <row r="17" spans="9:12" ht="30" customHeight="1">
      <c r="I17" s="5" t="str">
        <f>IF(AND('Publication dates'!A13&gt;=$M$4,'Publication dates'!A13&lt;=$N$4),'Publication dates'!A13,"")</f>
        <v/>
      </c>
      <c r="J17" s="5" t="str">
        <f>IF(AND('Publication dates'!A13&gt;=$M$4,'Publication dates'!A13&lt;=$N$4),'Publication dates'!B13,"")</f>
        <v/>
      </c>
      <c r="K17" s="5" t="str">
        <f>IF(AND('Publication dates'!A13&gt;=$M$4,'Publication dates'!A13&lt;=$N$4),'Publication dates'!C13,"")</f>
        <v/>
      </c>
      <c r="L17" s="5" t="str">
        <f>IF(AND('Publication dates'!A13&gt;=$M$4,'Publication dates'!A13&lt;=$N$4),'Publication dates'!D13,"")</f>
        <v/>
      </c>
    </row>
    <row r="18" spans="9:12" ht="30" customHeight="1">
      <c r="I18" s="5" t="str">
        <f>IF(AND('Publication dates'!A14&gt;=$M$4,'Publication dates'!A14&lt;=$N$4),'Publication dates'!A14,"")</f>
        <v/>
      </c>
      <c r="J18" s="5" t="str">
        <f>IF(AND('Publication dates'!A14&gt;=$M$4,'Publication dates'!A14&lt;=$N$4),'Publication dates'!B14,"")</f>
        <v/>
      </c>
      <c r="K18" s="5" t="str">
        <f>IF(AND('Publication dates'!A14&gt;=$M$4,'Publication dates'!A14&lt;=$N$4),'Publication dates'!C14,"")</f>
        <v/>
      </c>
      <c r="L18" s="5" t="str">
        <f>IF(AND('Publication dates'!A14&gt;=$M$4,'Publication dates'!A14&lt;=$N$4),'Publication dates'!D14,"")</f>
        <v/>
      </c>
    </row>
    <row r="19" spans="9:12" ht="30" customHeight="1">
      <c r="I19" s="5" t="str">
        <f>IF(AND('Publication dates'!A15&gt;=$M$4,'Publication dates'!A15&lt;=$N$4),'Publication dates'!A15,"")</f>
        <v/>
      </c>
      <c r="J19" s="5" t="str">
        <f>IF(AND('Publication dates'!A15&gt;=$M$4,'Publication dates'!A15&lt;=$N$4),'Publication dates'!B15,"")</f>
        <v/>
      </c>
      <c r="K19" s="5" t="str">
        <f>IF(AND('Publication dates'!A15&gt;=$M$4,'Publication dates'!A15&lt;=$N$4),'Publication dates'!C15,"")</f>
        <v/>
      </c>
      <c r="L19" s="5" t="str">
        <f>IF(AND('Publication dates'!A15&gt;=$M$4,'Publication dates'!A15&lt;=$N$4),'Publication dates'!D15,"")</f>
        <v/>
      </c>
    </row>
    <row r="20" spans="9:12" ht="30" customHeight="1">
      <c r="I20" s="5" t="str">
        <f>IF(AND('Publication dates'!A16&gt;=$M$4,'Publication dates'!A16&lt;=$N$4),'Publication dates'!A16,"")</f>
        <v/>
      </c>
      <c r="J20" s="5" t="str">
        <f>IF(AND('Publication dates'!A16&gt;=$M$4,'Publication dates'!A16&lt;=$N$4),'Publication dates'!B16,"")</f>
        <v/>
      </c>
      <c r="K20" s="5" t="str">
        <f>IF(AND('Publication dates'!A16&gt;=$M$4,'Publication dates'!A16&lt;=$N$4),'Publication dates'!C16,"")</f>
        <v/>
      </c>
      <c r="L20" s="5" t="str">
        <f>IF(AND('Publication dates'!A16&gt;=$M$4,'Publication dates'!A16&lt;=$N$4),'Publication dates'!D16,"")</f>
        <v/>
      </c>
    </row>
    <row r="21" spans="9:12" ht="30" customHeight="1">
      <c r="I21" s="5" t="str">
        <f>IF(AND('Publication dates'!A17&gt;=$M$4,'Publication dates'!A17&lt;=$N$4),'Publication dates'!A17,"")</f>
        <v/>
      </c>
      <c r="J21" s="5" t="str">
        <f>IF(AND('Publication dates'!A17&gt;=$M$4,'Publication dates'!A17&lt;=$N$4),'Publication dates'!B17,"")</f>
        <v/>
      </c>
      <c r="K21" s="5" t="str">
        <f>IF(AND('Publication dates'!A17&gt;=$M$4,'Publication dates'!A17&lt;=$N$4),'Publication dates'!C17,"")</f>
        <v/>
      </c>
      <c r="L21" s="5" t="str">
        <f>IF(AND('Publication dates'!A17&gt;=$M$4,'Publication dates'!A17&lt;=$N$4),'Publication dates'!D17,"")</f>
        <v/>
      </c>
    </row>
    <row r="22" spans="9:12" ht="30" customHeight="1">
      <c r="I22" s="5" t="str">
        <f>IF(AND('Publication dates'!A18&gt;=$M$4,'Publication dates'!A18&lt;=$N$4),'Publication dates'!A18,"")</f>
        <v/>
      </c>
      <c r="J22" s="5" t="str">
        <f>IF(AND('Publication dates'!A18&gt;=$M$4,'Publication dates'!A18&lt;=$N$4),'Publication dates'!B18,"")</f>
        <v/>
      </c>
      <c r="K22" s="5" t="str">
        <f>IF(AND('Publication dates'!A18&gt;=$M$4,'Publication dates'!A18&lt;=$N$4),'Publication dates'!C18,"")</f>
        <v/>
      </c>
      <c r="L22" s="5" t="str">
        <f>IF(AND('Publication dates'!A18&gt;=$M$4,'Publication dates'!A18&lt;=$N$4),'Publication dates'!D18,"")</f>
        <v/>
      </c>
    </row>
    <row r="23" spans="9:12" ht="30" customHeight="1">
      <c r="I23" s="5" t="str">
        <f>IF(AND('Publication dates'!A19&gt;=$M$4,'Publication dates'!A19&lt;=$N$4),'Publication dates'!A19,"")</f>
        <v/>
      </c>
      <c r="J23" s="5" t="str">
        <f>IF(AND('Publication dates'!A19&gt;=$M$4,'Publication dates'!A19&lt;=$N$4),'Publication dates'!B19,"")</f>
        <v/>
      </c>
      <c r="K23" s="5" t="str">
        <f>IF(AND('Publication dates'!A19&gt;=$M$4,'Publication dates'!A19&lt;=$N$4),'Publication dates'!C19,"")</f>
        <v/>
      </c>
      <c r="L23" s="5" t="str">
        <f>IF(AND('Publication dates'!A19&gt;=$M$4,'Publication dates'!A19&lt;=$N$4),'Publication dates'!D19,"")</f>
        <v/>
      </c>
    </row>
    <row r="24" spans="9:12" ht="30" customHeight="1">
      <c r="I24" s="5" t="str">
        <f>IF(AND('Publication dates'!A20&gt;=$M$4,'Publication dates'!A20&lt;=$N$4),'Publication dates'!A20,"")</f>
        <v/>
      </c>
      <c r="J24" s="5" t="str">
        <f>IF(AND('Publication dates'!A20&gt;=$M$4,'Publication dates'!A20&lt;=$N$4),'Publication dates'!B20,"")</f>
        <v/>
      </c>
      <c r="K24" s="5" t="str">
        <f>IF(AND('Publication dates'!A20&gt;=$M$4,'Publication dates'!A20&lt;=$N$4),'Publication dates'!C20,"")</f>
        <v/>
      </c>
      <c r="L24" s="5" t="str">
        <f>IF(AND('Publication dates'!A20&gt;=$M$4,'Publication dates'!A20&lt;=$N$4),'Publication dates'!D20,"")</f>
        <v/>
      </c>
    </row>
    <row r="25" spans="9:12" ht="30" customHeight="1">
      <c r="I25" s="5" t="str">
        <f>IF(AND('Publication dates'!A21&gt;=$M$4,'Publication dates'!A21&lt;=$N$4),'Publication dates'!A21,"")</f>
        <v/>
      </c>
      <c r="J25" s="5" t="str">
        <f>IF(AND('Publication dates'!A21&gt;=$M$4,'Publication dates'!A21&lt;=$N$4),'Publication dates'!B21,"")</f>
        <v/>
      </c>
      <c r="K25" s="5" t="str">
        <f>IF(AND('Publication dates'!A21&gt;=$M$4,'Publication dates'!A21&lt;=$N$4),'Publication dates'!C21,"")</f>
        <v/>
      </c>
      <c r="L25" s="5" t="str">
        <f>IF(AND('Publication dates'!A21&gt;=$M$4,'Publication dates'!A21&lt;=$N$4),'Publication dates'!D21,"")</f>
        <v/>
      </c>
    </row>
    <row r="26" spans="9:12" ht="30" customHeight="1">
      <c r="I26" s="5" t="str">
        <f>IF(AND('Publication dates'!A22&gt;=$M$4,'Publication dates'!A22&lt;=$N$4),'Publication dates'!A22,"")</f>
        <v/>
      </c>
      <c r="J26" s="5" t="str">
        <f>IF(AND('Publication dates'!A22&gt;=$M$4,'Publication dates'!A22&lt;=$N$4),'Publication dates'!B22,"")</f>
        <v/>
      </c>
      <c r="K26" s="5" t="str">
        <f>IF(AND('Publication dates'!A22&gt;=$M$4,'Publication dates'!A22&lt;=$N$4),'Publication dates'!C22,"")</f>
        <v/>
      </c>
      <c r="L26" s="5" t="str">
        <f>IF(AND('Publication dates'!A22&gt;=$M$4,'Publication dates'!A22&lt;=$N$4),'Publication dates'!D22,"")</f>
        <v/>
      </c>
    </row>
    <row r="27" spans="9:12" ht="30" customHeight="1">
      <c r="I27" s="5" t="str">
        <f>IF(AND('Publication dates'!A23&gt;=$M$4,'Publication dates'!A23&lt;=$N$4),'Publication dates'!A23,"")</f>
        <v/>
      </c>
      <c r="J27" s="5" t="str">
        <f>IF(AND('Publication dates'!A23&gt;=$M$4,'Publication dates'!A23&lt;=$N$4),'Publication dates'!B23,"")</f>
        <v/>
      </c>
      <c r="K27" s="5" t="str">
        <f>IF(AND('Publication dates'!A23&gt;=$M$4,'Publication dates'!A23&lt;=$N$4),'Publication dates'!C23,"")</f>
        <v/>
      </c>
      <c r="L27" s="5" t="str">
        <f>IF(AND('Publication dates'!A23&gt;=$M$4,'Publication dates'!A23&lt;=$N$4),'Publication dates'!D23,"")</f>
        <v/>
      </c>
    </row>
    <row r="28" spans="9:12" ht="30" customHeight="1">
      <c r="I28" s="5" t="str">
        <f>IF(AND('Publication dates'!A24&gt;=$M$4,'Publication dates'!A24&lt;=$N$4),'Publication dates'!A24,"")</f>
        <v/>
      </c>
      <c r="J28" s="5" t="str">
        <f>IF(AND('Publication dates'!A24&gt;=$M$4,'Publication dates'!A24&lt;=$N$4),'Publication dates'!B24,"")</f>
        <v/>
      </c>
      <c r="K28" s="5" t="str">
        <f>IF(AND('Publication dates'!A24&gt;=$M$4,'Publication dates'!A24&lt;=$N$4),'Publication dates'!C24,"")</f>
        <v/>
      </c>
      <c r="L28" s="5" t="str">
        <f>IF(AND('Publication dates'!A24&gt;=$M$4,'Publication dates'!A24&lt;=$N$4),'Publication dates'!D24,"")</f>
        <v/>
      </c>
    </row>
  </sheetData>
  <mergeCells count="3">
    <mergeCell ref="A4:G4"/>
    <mergeCell ref="D1:G2"/>
    <mergeCell ref="I1:L2"/>
  </mergeCells>
  <phoneticPr fontId="3" type="noConversion"/>
  <conditionalFormatting sqref="A6:G11">
    <cfRule type="expression" dxfId="10" priority="4">
      <formula>MONTH(A6)&lt;&gt;MONTH($D$8)</formula>
    </cfRule>
    <cfRule type="expression" dxfId="9" priority="6">
      <formula>MONTH(A6)=MONTH($D$8)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CE466F6-088F-48CF-BB91-E7F4FF8FDF3B}">
            <xm:f>NOT(ISERROR(VLOOKUP(A6,'Publication dates'!$A$2:$A$24,1,0)))</xm:f>
            <x14:dxf>
              <fill>
                <patternFill>
                  <bgColor theme="7"/>
                </patternFill>
              </fill>
            </x14:dxf>
          </x14:cfRule>
          <xm:sqref>A6:G11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337F3FE-B386-4D20-8CF5-BC5CF6DA50F4}">
          <x14:formula1>
            <xm:f>'Project Data'!$A$9:$A$20</xm:f>
          </x14:formula1>
          <xm:sqref>A2</xm:sqref>
        </x14:dataValidation>
        <x14:dataValidation type="list" allowBlank="1" showInputMessage="1" showErrorMessage="1" xr:uid="{393F4096-1EEE-4899-8A10-DE3D727282F9}">
          <x14:formula1>
            <xm:f>'Project Data'!$B$9:$B$20</xm:f>
          </x14:formula1>
          <xm:sqref>B2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c94d8f-4fb3-4e5d-92e3-bb78eae5d651" xsi:nil="true"/>
    <lcf76f155ced4ddcb4097134ff3c332f xmlns="d550668f-0e00-4e88-9552-08edd98ed3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6C5BEBB61F364F9F45059AA1DDB081" ma:contentTypeVersion="16" ma:contentTypeDescription="Create a new document." ma:contentTypeScope="" ma:versionID="f6fbb1e82ddac092a6665491b114e912">
  <xsd:schema xmlns:xsd="http://www.w3.org/2001/XMLSchema" xmlns:xs="http://www.w3.org/2001/XMLSchema" xmlns:p="http://schemas.microsoft.com/office/2006/metadata/properties" xmlns:ns2="d550668f-0e00-4e88-9552-08edd98ed31f" xmlns:ns3="cfc94d8f-4fb3-4e5d-92e3-bb78eae5d651" targetNamespace="http://schemas.microsoft.com/office/2006/metadata/properties" ma:root="true" ma:fieldsID="2462d6cfbba1f75e99abcdc7212d61d3" ns2:_="" ns3:_="">
    <xsd:import namespace="d550668f-0e00-4e88-9552-08edd98ed31f"/>
    <xsd:import namespace="cfc94d8f-4fb3-4e5d-92e3-bb78eae5d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0668f-0e00-4e88-9552-08edd98ed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3d84f8f-d9f6-4195-9be7-6590cec971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94d8f-4fb3-4e5d-92e3-bb78eae5d65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b0f3155-a045-4b71-854f-c9168449b0a9}" ma:internalName="TaxCatchAll" ma:showField="CatchAllData" ma:web="cfc94d8f-4fb3-4e5d-92e3-bb78eae5d6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08BB5-E592-4EE0-89CE-B902FEDE3B70}"/>
</file>

<file path=customXml/itemProps2.xml><?xml version="1.0" encoding="utf-8"?>
<ds:datastoreItem xmlns:ds="http://schemas.openxmlformats.org/officeDocument/2006/customXml" ds:itemID="{C5DC9D9C-EFBD-42FA-ACA9-D43BF9F72045}"/>
</file>

<file path=customXml/itemProps3.xml><?xml version="1.0" encoding="utf-8"?>
<ds:datastoreItem xmlns:ds="http://schemas.openxmlformats.org/officeDocument/2006/customXml" ds:itemID="{CF7BAA10-13AC-4798-B3B0-919C8BB64D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 Pereira</dc:creator>
  <cp:keywords/>
  <dc:description/>
  <cp:lastModifiedBy>Rui Pereira</cp:lastModifiedBy>
  <cp:revision/>
  <dcterms:created xsi:type="dcterms:W3CDTF">2022-06-04T09:38:57Z</dcterms:created>
  <dcterms:modified xsi:type="dcterms:W3CDTF">2022-11-12T09:54:05Z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0x010100366C5BEBB61F364F9F45059AA1DDB081</vt:lpwstr>
  </property>
</Properties>
</file>